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Новые проекты\НАЛОГИ - МАРТ 18\НАЛОГИ - 2019\Налоги - 2020 год\"/>
    </mc:Choice>
  </mc:AlternateContent>
  <xr:revisionPtr revIDLastSave="0" documentId="13_ncr:1_{7BBB5DB0-083A-43C5-9338-FDF0FB152E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ивиденды" sheetId="7" r:id="rId1"/>
    <sheet name="продажа бумаг" sheetId="3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3" l="1"/>
  <c r="L4" i="7"/>
  <c r="L5" i="7"/>
  <c r="L6" i="7"/>
  <c r="L9" i="7"/>
  <c r="L10" i="7"/>
  <c r="K6" i="7"/>
  <c r="J6" i="7"/>
  <c r="Q16" i="3"/>
  <c r="P8" i="3"/>
  <c r="P10" i="3"/>
  <c r="P13" i="3"/>
  <c r="I13" i="3"/>
  <c r="I10" i="3"/>
  <c r="I4" i="7"/>
  <c r="I5" i="7"/>
  <c r="I6" i="7"/>
  <c r="I9" i="7"/>
  <c r="I11" i="7"/>
  <c r="J10" i="7"/>
  <c r="J4" i="7"/>
  <c r="J5" i="7"/>
  <c r="J11" i="7"/>
  <c r="K4" i="7"/>
  <c r="K5" i="7"/>
  <c r="K9" i="7"/>
  <c r="K11" i="7"/>
  <c r="L11" i="7"/>
  <c r="M13" i="3"/>
  <c r="M14" i="3"/>
  <c r="I10" i="7"/>
  <c r="J9" i="7"/>
  <c r="Q14" i="3"/>
  <c r="K10" i="7"/>
  <c r="M8" i="3"/>
  <c r="M9" i="3"/>
  <c r="M10" i="3"/>
  <c r="M11" i="3"/>
  <c r="M12" i="3"/>
  <c r="N33" i="3"/>
  <c r="P22" i="3"/>
  <c r="P32" i="3"/>
  <c r="P31" i="3"/>
  <c r="P30" i="3"/>
  <c r="P29" i="3"/>
  <c r="P28" i="3"/>
  <c r="P27" i="3"/>
  <c r="P26" i="3"/>
  <c r="P25" i="3"/>
  <c r="P24" i="3"/>
  <c r="P23" i="3"/>
  <c r="P33" i="3"/>
  <c r="Q9" i="3"/>
  <c r="Q12" i="3"/>
</calcChain>
</file>

<file path=xl/sharedStrings.xml><?xml version="1.0" encoding="utf-8"?>
<sst xmlns="http://schemas.openxmlformats.org/spreadsheetml/2006/main" count="72" uniqueCount="49">
  <si>
    <t>Тиккер  фонда</t>
  </si>
  <si>
    <t>Дата продажи фонда</t>
  </si>
  <si>
    <t>Количество проданных паев</t>
  </si>
  <si>
    <t>Стоимость пая фонда</t>
  </si>
  <si>
    <t>Валюта</t>
  </si>
  <si>
    <t>Доход от продажи</t>
  </si>
  <si>
    <t>Комиссия брокера</t>
  </si>
  <si>
    <t>Курс ЦБ РФ на дату продажи</t>
  </si>
  <si>
    <t>Доход от продажи в руб.</t>
  </si>
  <si>
    <t>Дата покупки фонда</t>
  </si>
  <si>
    <t>Количество купленных паев</t>
  </si>
  <si>
    <t>Сумма приобретения</t>
  </si>
  <si>
    <t>Курс ЦБ РФ на дату покупки</t>
  </si>
  <si>
    <t>Общая сумма расходов в руб.</t>
  </si>
  <si>
    <t>Прибыль/убыток от сделок</t>
  </si>
  <si>
    <t>USD</t>
  </si>
  <si>
    <t>IHY</t>
  </si>
  <si>
    <t>VGK</t>
  </si>
  <si>
    <t>ИТОГО</t>
  </si>
  <si>
    <t>Итого</t>
  </si>
  <si>
    <t>Наименование инвестиционного фонда</t>
  </si>
  <si>
    <t>Дата поступления дивидендов</t>
  </si>
  <si>
    <t>Сумма поступивших дивидендов</t>
  </si>
  <si>
    <t>Курс ЦБ РФ на дату получения дивидендов</t>
  </si>
  <si>
    <t>Сумма дивидендов в руб.</t>
  </si>
  <si>
    <t>НДФЛ 13%</t>
  </si>
  <si>
    <t>Нужно доплатить НДФЛ</t>
  </si>
  <si>
    <t>корректировка налога на дивиденды, удержанного  в 2018 г.</t>
  </si>
  <si>
    <t>EMB</t>
  </si>
  <si>
    <t>Комиссия брокера Interactive Brokers в 2019 г</t>
  </si>
  <si>
    <t>Дата</t>
  </si>
  <si>
    <t>Биржевой тиккер инвестиционного фонда (ISIN-код фонда)</t>
  </si>
  <si>
    <t>Налог уплаченный в руб.</t>
  </si>
  <si>
    <t>AGG(US4642872265)</t>
  </si>
  <si>
    <t>iShares Core US Aggregate Bond ETF</t>
  </si>
  <si>
    <t>AGG(US4642872265) *</t>
  </si>
  <si>
    <t xml:space="preserve">AGG (US4642872265) </t>
  </si>
  <si>
    <t>брокер Interactive Brokers</t>
  </si>
  <si>
    <t>выплата  за пользование средствами</t>
  </si>
  <si>
    <t>*Корректировка удержанного налога на дивиденды за 2019 г. в 2020 г.</t>
  </si>
  <si>
    <t>Налог, уплаченный за рубежом изначально (по отчету за 2019 г.)</t>
  </si>
  <si>
    <t>Налог, уплаченный за рубежом в 2019 г.  после корректировки, отраженной в отчете за 2020 г.</t>
  </si>
  <si>
    <t xml:space="preserve">AGG(US4642872265) </t>
  </si>
  <si>
    <t>Курс ЦБ РФ на дату списания комиссии</t>
  </si>
  <si>
    <t>Сумма  в руб.</t>
  </si>
  <si>
    <t>Налог, удержанный за рубежом</t>
  </si>
  <si>
    <t>Наименование дохода</t>
  </si>
  <si>
    <t xml:space="preserve">Дата поступления </t>
  </si>
  <si>
    <t>Сумма поступившего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</si>
</sst>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14" fontId="0" fillId="5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14" fontId="0" fillId="5" borderId="9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2" fontId="0" fillId="4" borderId="2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6" borderId="0" xfId="0" applyFill="1"/>
    <xf numFmtId="0" fontId="0" fillId="0" borderId="2" xfId="0" applyBorder="1" applyAlignment="1">
      <alignment horizontal="center"/>
    </xf>
    <xf numFmtId="4" fontId="1" fillId="0" borderId="0" xfId="0" applyNumberFormat="1" applyFont="1"/>
    <xf numFmtId="4" fontId="5" fillId="0" borderId="0" xfId="0" applyNumberFormat="1" applyFont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7" borderId="0" xfId="0" applyFill="1"/>
    <xf numFmtId="0" fontId="2" fillId="7" borderId="1" xfId="0" applyFont="1" applyFill="1" applyBorder="1" applyAlignment="1">
      <alignment horizontal="center" vertical="center" wrapText="1"/>
    </xf>
    <xf numFmtId="4" fontId="0" fillId="7" borderId="2" xfId="0" applyNumberFormat="1" applyFill="1" applyBorder="1" applyAlignment="1">
      <alignment horizontal="center" vertical="center"/>
    </xf>
    <xf numFmtId="4" fontId="0" fillId="7" borderId="5" xfId="0" applyNumberForma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 vertical="center"/>
    </xf>
    <xf numFmtId="4" fontId="0" fillId="7" borderId="9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14" fontId="0" fillId="8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4" fontId="0" fillId="8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/>
    <xf numFmtId="2" fontId="4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6" borderId="3" xfId="0" applyNumberFormat="1" applyFill="1" applyBorder="1" applyAlignment="1">
      <alignment horizontal="center" vertical="center" wrapText="1"/>
    </xf>
    <xf numFmtId="14" fontId="0" fillId="6" borderId="7" xfId="0" applyNumberFormat="1" applyFill="1" applyBorder="1" applyAlignment="1">
      <alignment horizontal="center" vertical="center" wrapText="1"/>
    </xf>
    <xf numFmtId="14" fontId="0" fillId="5" borderId="4" xfId="0" applyNumberFormat="1" applyFill="1" applyBorder="1" applyAlignment="1">
      <alignment horizontal="center" vertical="center"/>
    </xf>
    <xf numFmtId="14" fontId="0" fillId="5" borderId="8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8" xfId="0" applyNumberForma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BE8E3-C528-48CA-993D-43FA9CCE3DA5}">
  <dimension ref="C3:L18"/>
  <sheetViews>
    <sheetView tabSelected="1" workbookViewId="0">
      <selection activeCell="F22" sqref="F22"/>
    </sheetView>
  </sheetViews>
  <sheetFormatPr defaultRowHeight="14.4" x14ac:dyDescent="0.3"/>
  <cols>
    <col min="2" max="2" width="6.6640625" customWidth="1"/>
    <col min="3" max="3" width="20.88671875" customWidth="1"/>
    <col min="4" max="4" width="24.109375" customWidth="1"/>
    <col min="5" max="5" width="16.6640625" customWidth="1"/>
    <col min="6" max="6" width="17.33203125" customWidth="1"/>
    <col min="7" max="7" width="19.88671875" customWidth="1"/>
    <col min="8" max="8" width="20.109375" customWidth="1"/>
    <col min="9" max="9" width="17.109375" customWidth="1"/>
    <col min="10" max="10" width="16.88671875" customWidth="1"/>
    <col min="11" max="11" width="15.109375" customWidth="1"/>
    <col min="12" max="12" width="16.88671875" customWidth="1"/>
  </cols>
  <sheetData>
    <row r="3" spans="3:12" ht="55.2" x14ac:dyDescent="0.3">
      <c r="C3" s="26" t="s">
        <v>31</v>
      </c>
      <c r="D3" s="26" t="s">
        <v>20</v>
      </c>
      <c r="E3" s="26" t="s">
        <v>21</v>
      </c>
      <c r="F3" s="26" t="s">
        <v>22</v>
      </c>
      <c r="G3" s="26" t="s">
        <v>45</v>
      </c>
      <c r="H3" s="26" t="s">
        <v>23</v>
      </c>
      <c r="I3" s="26" t="s">
        <v>24</v>
      </c>
      <c r="J3" s="26" t="s">
        <v>32</v>
      </c>
      <c r="K3" s="26" t="s">
        <v>25</v>
      </c>
      <c r="L3" s="26" t="s">
        <v>26</v>
      </c>
    </row>
    <row r="4" spans="3:12" s="50" customFormat="1" ht="30" customHeight="1" x14ac:dyDescent="0.3">
      <c r="C4" s="61" t="s">
        <v>33</v>
      </c>
      <c r="D4" s="28" t="s">
        <v>34</v>
      </c>
      <c r="E4" s="62">
        <v>43503</v>
      </c>
      <c r="F4" s="68">
        <v>1.1206</v>
      </c>
      <c r="G4" s="68">
        <v>0.11206000000000001</v>
      </c>
      <c r="H4" s="51">
        <v>65.668599999999998</v>
      </c>
      <c r="I4" s="54">
        <f t="shared" ref="I4:I6" si="0">F4*H4</f>
        <v>73.588233160000001</v>
      </c>
      <c r="J4" s="54">
        <f t="shared" ref="J4:J6" si="1">G4*H4</f>
        <v>7.3588233160000005</v>
      </c>
      <c r="K4" s="54">
        <f t="shared" ref="K4:K6" si="2">I4*13%</f>
        <v>9.5664703107999998</v>
      </c>
      <c r="L4" s="54">
        <f>K4-J4</f>
        <v>2.2076469947999993</v>
      </c>
    </row>
    <row r="5" spans="3:12" s="50" customFormat="1" ht="28.8" x14ac:dyDescent="0.3">
      <c r="C5" s="61" t="s">
        <v>35</v>
      </c>
      <c r="D5" s="28" t="s">
        <v>34</v>
      </c>
      <c r="E5" s="62">
        <v>43531</v>
      </c>
      <c r="F5" s="68">
        <v>11.142999999999999</v>
      </c>
      <c r="G5" s="71">
        <v>0.15679999999999999</v>
      </c>
      <c r="H5" s="51">
        <v>65.843000000000004</v>
      </c>
      <c r="I5" s="54">
        <f t="shared" si="0"/>
        <v>733.68854899999997</v>
      </c>
      <c r="J5" s="54">
        <f t="shared" si="1"/>
        <v>10.3241824</v>
      </c>
      <c r="K5" s="54">
        <f t="shared" si="2"/>
        <v>95.379511370000003</v>
      </c>
      <c r="L5" s="54">
        <f>K5-J5</f>
        <v>85.055328970000005</v>
      </c>
    </row>
    <row r="6" spans="3:12" s="50" customFormat="1" ht="28.8" x14ac:dyDescent="0.3">
      <c r="C6" s="61" t="s">
        <v>35</v>
      </c>
      <c r="D6" s="28" t="s">
        <v>34</v>
      </c>
      <c r="E6" s="62">
        <v>43560</v>
      </c>
      <c r="F6" s="68">
        <v>10.938000000000001</v>
      </c>
      <c r="G6" s="71">
        <v>0.14130000000000001</v>
      </c>
      <c r="H6" s="51">
        <v>65.328100000000006</v>
      </c>
      <c r="I6" s="54">
        <f t="shared" si="0"/>
        <v>714.55875780000008</v>
      </c>
      <c r="J6" s="54">
        <f>G6*H6</f>
        <v>9.2308605300000011</v>
      </c>
      <c r="K6" s="54">
        <f>I6*13%</f>
        <v>92.892638514000012</v>
      </c>
      <c r="L6" s="54">
        <f>K6-J6</f>
        <v>83.661777984000011</v>
      </c>
    </row>
    <row r="7" spans="3:12" s="50" customFormat="1" x14ac:dyDescent="0.3">
      <c r="C7" s="63"/>
      <c r="D7" s="64"/>
      <c r="E7" s="65"/>
      <c r="F7" s="66"/>
      <c r="G7" s="66"/>
      <c r="H7" s="66"/>
      <c r="I7" s="67"/>
      <c r="J7" s="67"/>
      <c r="K7" s="67"/>
      <c r="L7" s="67"/>
    </row>
    <row r="8" spans="3:12" s="50" customFormat="1" ht="41.4" x14ac:dyDescent="0.3">
      <c r="C8" s="26"/>
      <c r="D8" s="26" t="s">
        <v>46</v>
      </c>
      <c r="E8" s="26" t="s">
        <v>47</v>
      </c>
      <c r="F8" s="26" t="s">
        <v>48</v>
      </c>
      <c r="G8" s="26" t="s">
        <v>45</v>
      </c>
      <c r="H8" s="26" t="s">
        <v>23</v>
      </c>
      <c r="I8" s="26" t="s">
        <v>44</v>
      </c>
      <c r="J8" s="26" t="s">
        <v>32</v>
      </c>
      <c r="K8" s="26" t="s">
        <v>25</v>
      </c>
      <c r="L8" s="26" t="s">
        <v>26</v>
      </c>
    </row>
    <row r="9" spans="3:12" s="50" customFormat="1" ht="43.2" x14ac:dyDescent="0.3">
      <c r="C9" s="61" t="s">
        <v>36</v>
      </c>
      <c r="D9" s="28" t="s">
        <v>27</v>
      </c>
      <c r="E9" s="62">
        <v>43466</v>
      </c>
      <c r="F9" s="51">
        <v>5.1824000000000003</v>
      </c>
      <c r="G9" s="51">
        <v>0</v>
      </c>
      <c r="H9" s="51">
        <v>69.470600000000005</v>
      </c>
      <c r="I9" s="54">
        <f>F9*H9</f>
        <v>360.02443744000004</v>
      </c>
      <c r="J9" s="54">
        <f>G9*H9</f>
        <v>0</v>
      </c>
      <c r="K9" s="54">
        <f>I9*13%</f>
        <v>46.803176867200008</v>
      </c>
      <c r="L9" s="54">
        <f>K9-J9</f>
        <v>46.803176867200008</v>
      </c>
    </row>
    <row r="10" spans="3:12" s="50" customFormat="1" ht="28.8" x14ac:dyDescent="0.3">
      <c r="C10" s="28" t="s">
        <v>37</v>
      </c>
      <c r="D10" s="28" t="s">
        <v>38</v>
      </c>
      <c r="E10" s="62">
        <v>43469</v>
      </c>
      <c r="F10" s="51">
        <v>9.73</v>
      </c>
      <c r="G10" s="51">
        <v>0</v>
      </c>
      <c r="H10" s="51">
        <v>69.470600000000005</v>
      </c>
      <c r="I10" s="54">
        <f>F10*H10</f>
        <v>675.94893800000011</v>
      </c>
      <c r="J10" s="54">
        <f>G10*H10</f>
        <v>0</v>
      </c>
      <c r="K10" s="54">
        <f>I10*13%</f>
        <v>87.873361940000024</v>
      </c>
      <c r="L10" s="54">
        <f>K10-J10</f>
        <v>87.873361940000024</v>
      </c>
    </row>
    <row r="11" spans="3:12" ht="18" x14ac:dyDescent="0.35">
      <c r="I11" s="52">
        <f>SUM(I4:I10)</f>
        <v>2557.8089153999999</v>
      </c>
      <c r="J11" s="52">
        <f>SUM(J4:J10)</f>
        <v>26.913866246000001</v>
      </c>
      <c r="K11" s="52">
        <f>SUM(K4:K10)</f>
        <v>332.51515900200002</v>
      </c>
      <c r="L11" s="53">
        <f>SUM(L4:L10)</f>
        <v>305.60129275600002</v>
      </c>
    </row>
    <row r="13" spans="3:12" x14ac:dyDescent="0.3">
      <c r="I13" s="35"/>
      <c r="J13" s="35"/>
      <c r="K13" s="35"/>
      <c r="L13" s="35"/>
    </row>
    <row r="14" spans="3:12" x14ac:dyDescent="0.3">
      <c r="C14" s="72" t="s">
        <v>39</v>
      </c>
      <c r="D14" s="72"/>
      <c r="E14" s="72"/>
      <c r="F14" s="72"/>
      <c r="I14" s="35"/>
      <c r="J14" s="35"/>
      <c r="K14" s="35"/>
      <c r="L14" s="35"/>
    </row>
    <row r="15" spans="3:12" ht="96.6" x14ac:dyDescent="0.3">
      <c r="C15" s="26" t="s">
        <v>31</v>
      </c>
      <c r="D15" s="26" t="s">
        <v>20</v>
      </c>
      <c r="E15" s="26" t="s">
        <v>21</v>
      </c>
      <c r="F15" s="26" t="s">
        <v>22</v>
      </c>
      <c r="G15" s="26" t="s">
        <v>40</v>
      </c>
      <c r="H15" s="26" t="s">
        <v>41</v>
      </c>
    </row>
    <row r="16" spans="3:12" ht="28.8" x14ac:dyDescent="0.3">
      <c r="C16" s="61" t="s">
        <v>42</v>
      </c>
      <c r="D16" s="28" t="s">
        <v>34</v>
      </c>
      <c r="E16" s="62">
        <v>43531</v>
      </c>
      <c r="F16" s="68">
        <v>11.143000000000001</v>
      </c>
      <c r="G16" s="68">
        <v>1.1143000000000001</v>
      </c>
      <c r="H16" s="71">
        <v>0.15679999999999999</v>
      </c>
    </row>
    <row r="17" spans="3:8" ht="28.8" x14ac:dyDescent="0.3">
      <c r="C17" s="61" t="s">
        <v>42</v>
      </c>
      <c r="D17" s="28" t="s">
        <v>34</v>
      </c>
      <c r="E17" s="62">
        <v>43560</v>
      </c>
      <c r="F17" s="68">
        <v>10.938000000000001</v>
      </c>
      <c r="G17" s="68">
        <v>1.0938000000000001</v>
      </c>
      <c r="H17" s="71">
        <v>0.14130000000000001</v>
      </c>
    </row>
    <row r="18" spans="3:8" ht="28.8" x14ac:dyDescent="0.3">
      <c r="C18" s="61" t="s">
        <v>42</v>
      </c>
      <c r="D18" s="28" t="s">
        <v>34</v>
      </c>
      <c r="E18" s="62">
        <v>43592</v>
      </c>
      <c r="F18" s="68">
        <v>10.870799999999999</v>
      </c>
      <c r="G18" s="68">
        <v>1.0871</v>
      </c>
      <c r="H18" s="71">
        <v>0.14000000000000001</v>
      </c>
    </row>
  </sheetData>
  <sortState xmlns:xlrd2="http://schemas.microsoft.com/office/spreadsheetml/2017/richdata2" ref="C4:L6">
    <sortCondition ref="C4:C6"/>
  </sortState>
  <mergeCells count="1">
    <mergeCell ref="C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706D5-A8B7-40FB-A18B-CDA2F6BBFF39}">
  <dimension ref="A7:Q78"/>
  <sheetViews>
    <sheetView workbookViewId="0">
      <selection activeCell="I10" sqref="I10"/>
    </sheetView>
  </sheetViews>
  <sheetFormatPr defaultRowHeight="14.4" x14ac:dyDescent="0.3"/>
  <cols>
    <col min="1" max="1" width="12.21875" customWidth="1"/>
    <col min="2" max="2" width="12.5546875" customWidth="1"/>
    <col min="3" max="3" width="15.21875" customWidth="1"/>
    <col min="4" max="5" width="12.44140625" customWidth="1"/>
    <col min="6" max="6" width="12" style="55" customWidth="1"/>
    <col min="7" max="7" width="13.44140625" customWidth="1"/>
    <col min="8" max="8" width="12.33203125" customWidth="1"/>
    <col min="9" max="9" width="14.5546875" customWidth="1"/>
    <col min="10" max="10" width="12.6640625" customWidth="1"/>
    <col min="11" max="11" width="14.6640625" customWidth="1"/>
    <col min="12" max="12" width="12.88671875" customWidth="1"/>
    <col min="13" max="13" width="13.5546875" style="43" customWidth="1"/>
    <col min="14" max="14" width="11.88671875" customWidth="1"/>
    <col min="15" max="15" width="13.6640625" customWidth="1"/>
    <col min="16" max="16" width="14.109375" customWidth="1"/>
    <col min="17" max="17" width="12.109375" customWidth="1"/>
    <col min="18" max="18" width="13.5546875" customWidth="1"/>
    <col min="19" max="19" width="11.88671875" customWidth="1"/>
  </cols>
  <sheetData>
    <row r="7" spans="1:17" ht="93.75" customHeight="1" thickBot="1" x14ac:dyDescent="0.3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56" t="s">
        <v>5</v>
      </c>
      <c r="G7" s="1" t="s">
        <v>6</v>
      </c>
      <c r="H7" s="1" t="s">
        <v>7</v>
      </c>
      <c r="I7" s="2" t="s">
        <v>8</v>
      </c>
      <c r="J7" s="1" t="s">
        <v>9</v>
      </c>
      <c r="K7" s="1" t="s">
        <v>10</v>
      </c>
      <c r="L7" s="1" t="s">
        <v>3</v>
      </c>
      <c r="M7" s="44" t="s">
        <v>11</v>
      </c>
      <c r="N7" s="1" t="s">
        <v>6</v>
      </c>
      <c r="O7" s="1" t="s">
        <v>12</v>
      </c>
      <c r="P7" s="2" t="s">
        <v>13</v>
      </c>
      <c r="Q7" s="3" t="s">
        <v>14</v>
      </c>
    </row>
    <row r="8" spans="1:17" ht="18.75" customHeight="1" x14ac:dyDescent="0.3">
      <c r="A8" s="74" t="s">
        <v>28</v>
      </c>
      <c r="B8" s="76">
        <v>43685</v>
      </c>
      <c r="C8" s="78">
        <v>40</v>
      </c>
      <c r="D8" s="80">
        <v>91.912000000000006</v>
      </c>
      <c r="E8" s="82" t="s">
        <v>15</v>
      </c>
      <c r="F8" s="84">
        <v>3676.48</v>
      </c>
      <c r="G8" s="78">
        <v>1.08</v>
      </c>
      <c r="H8" s="78">
        <v>65.093199999999996</v>
      </c>
      <c r="I8" s="86">
        <f>F8*H8</f>
        <v>239313.84793599998</v>
      </c>
      <c r="J8" s="7">
        <v>43000</v>
      </c>
      <c r="K8" s="8">
        <v>18</v>
      </c>
      <c r="L8" s="8">
        <v>100.4555556</v>
      </c>
      <c r="M8" s="37">
        <f>K8*L8</f>
        <v>1808.2000008</v>
      </c>
      <c r="N8" s="8"/>
      <c r="O8" s="8">
        <v>58.224200000000003</v>
      </c>
      <c r="P8" s="88">
        <f>(M8+N8)*O8+(M9+N9)*O9+G8*H8</f>
        <v>229961.84486492668</v>
      </c>
    </row>
    <row r="9" spans="1:17" ht="21" customHeight="1" thickBot="1" x14ac:dyDescent="0.35">
      <c r="A9" s="75"/>
      <c r="B9" s="77"/>
      <c r="C9" s="79"/>
      <c r="D9" s="81"/>
      <c r="E9" s="83"/>
      <c r="F9" s="85"/>
      <c r="G9" s="79"/>
      <c r="H9" s="79"/>
      <c r="I9" s="87"/>
      <c r="J9" s="12">
        <v>43003</v>
      </c>
      <c r="K9" s="13">
        <v>22</v>
      </c>
      <c r="L9" s="13">
        <v>98.245454499999994</v>
      </c>
      <c r="M9" s="38">
        <f t="shared" ref="M9:M14" si="0">K9*L9</f>
        <v>2161.3999989999998</v>
      </c>
      <c r="N9" s="13"/>
      <c r="O9" s="13">
        <v>57.652700000000003</v>
      </c>
      <c r="P9" s="89"/>
      <c r="Q9" s="6">
        <f>I8-P8</f>
        <v>9352.0030710732972</v>
      </c>
    </row>
    <row r="10" spans="1:17" ht="21" customHeight="1" x14ac:dyDescent="0.3">
      <c r="A10" s="39" t="s">
        <v>17</v>
      </c>
      <c r="B10" s="4">
        <v>43718</v>
      </c>
      <c r="C10" s="5">
        <v>100</v>
      </c>
      <c r="D10" s="5">
        <v>24.476400000000002</v>
      </c>
      <c r="E10" s="5" t="s">
        <v>15</v>
      </c>
      <c r="F10" s="58">
        <v>2447.64</v>
      </c>
      <c r="G10" s="5">
        <v>1.06</v>
      </c>
      <c r="H10" s="5">
        <v>65.569800000000001</v>
      </c>
      <c r="I10" s="9">
        <f>F10*H10</f>
        <v>160491.26527199999</v>
      </c>
      <c r="J10" s="4">
        <v>43000</v>
      </c>
      <c r="K10" s="5">
        <v>45</v>
      </c>
      <c r="L10" s="5">
        <v>25.6775682</v>
      </c>
      <c r="M10" s="36">
        <f>K10*L10</f>
        <v>1155.4905690000001</v>
      </c>
      <c r="N10" s="5"/>
      <c r="O10" s="5">
        <v>58.224200000000003</v>
      </c>
      <c r="P10" s="90">
        <f>(M10+N10)*O10+(M11+N11)*O11+G10*H10+(M12+N12)*O12</f>
        <v>148469.85618463013</v>
      </c>
    </row>
    <row r="11" spans="1:17" ht="21" customHeight="1" x14ac:dyDescent="0.3">
      <c r="A11" s="15"/>
      <c r="B11" s="16"/>
      <c r="C11" s="17"/>
      <c r="D11" s="17"/>
      <c r="E11" s="17"/>
      <c r="F11" s="57"/>
      <c r="G11" s="17"/>
      <c r="H11" s="17"/>
      <c r="I11" s="18"/>
      <c r="J11" s="16">
        <v>43003</v>
      </c>
      <c r="K11" s="17">
        <v>50</v>
      </c>
      <c r="L11" s="17">
        <v>25.606445900000001</v>
      </c>
      <c r="M11" s="36">
        <f>K11*L11</f>
        <v>1280.3222949999999</v>
      </c>
      <c r="N11" s="17"/>
      <c r="O11" s="17">
        <v>57.652700000000003</v>
      </c>
      <c r="P11" s="91"/>
    </row>
    <row r="12" spans="1:17" ht="21" customHeight="1" thickBot="1" x14ac:dyDescent="0.35">
      <c r="A12" s="40"/>
      <c r="B12" s="19"/>
      <c r="C12" s="20"/>
      <c r="D12" s="20"/>
      <c r="E12" s="20"/>
      <c r="F12" s="59"/>
      <c r="G12" s="20"/>
      <c r="H12" s="20"/>
      <c r="I12" s="41"/>
      <c r="J12" s="19">
        <v>43111</v>
      </c>
      <c r="K12" s="20">
        <v>5</v>
      </c>
      <c r="L12" s="20">
        <v>25.7020014</v>
      </c>
      <c r="M12" s="42">
        <f>K12*L12</f>
        <v>128.510007</v>
      </c>
      <c r="N12" s="20"/>
      <c r="O12" s="20">
        <v>56.873399999999997</v>
      </c>
      <c r="P12" s="91"/>
      <c r="Q12" s="6">
        <f>I10-P10</f>
        <v>12021.409087369859</v>
      </c>
    </row>
    <row r="13" spans="1:17" ht="15.6" x14ac:dyDescent="0.3">
      <c r="A13" s="39" t="s">
        <v>16</v>
      </c>
      <c r="B13" s="7">
        <v>43718</v>
      </c>
      <c r="C13" s="8">
        <v>52</v>
      </c>
      <c r="D13" s="8">
        <v>24.4711</v>
      </c>
      <c r="E13" s="8" t="s">
        <v>15</v>
      </c>
      <c r="F13" s="58">
        <v>1272.5</v>
      </c>
      <c r="G13" s="8">
        <v>0.03</v>
      </c>
      <c r="H13" s="8">
        <v>65.569800000000001</v>
      </c>
      <c r="I13" s="10">
        <f>F13*H13</f>
        <v>83437.570500000002</v>
      </c>
      <c r="J13" s="7">
        <v>43111</v>
      </c>
      <c r="K13" s="8">
        <v>13</v>
      </c>
      <c r="L13" s="8">
        <v>25.702001500000001</v>
      </c>
      <c r="M13" s="37">
        <f>K13*L13</f>
        <v>334.12601950000004</v>
      </c>
      <c r="N13" s="8"/>
      <c r="O13" s="8">
        <v>56.873399999999997</v>
      </c>
      <c r="P13" s="88">
        <f>(M13+N13)*O13+(M14+N14)*O14+G13*H13</f>
        <v>78767.948099396104</v>
      </c>
    </row>
    <row r="14" spans="1:17" ht="16.2" thickBot="1" x14ac:dyDescent="0.35">
      <c r="A14" s="11"/>
      <c r="B14" s="12"/>
      <c r="C14" s="13"/>
      <c r="D14" s="13"/>
      <c r="E14" s="13"/>
      <c r="F14" s="60"/>
      <c r="G14" s="13"/>
      <c r="H14" s="13"/>
      <c r="I14" s="14"/>
      <c r="J14" s="12">
        <v>43299</v>
      </c>
      <c r="K14" s="13">
        <v>39</v>
      </c>
      <c r="L14" s="13">
        <v>24.543641000000001</v>
      </c>
      <c r="M14" s="38">
        <f t="shared" si="0"/>
        <v>957.201999</v>
      </c>
      <c r="N14" s="13"/>
      <c r="O14" s="13">
        <v>62.435200000000002</v>
      </c>
      <c r="P14" s="89"/>
      <c r="Q14" s="6">
        <f>I13-P13</f>
        <v>4669.6224006038974</v>
      </c>
    </row>
    <row r="15" spans="1:17" x14ac:dyDescent="0.3">
      <c r="A15" s="21"/>
      <c r="B15" s="22"/>
      <c r="C15" s="23"/>
      <c r="D15" s="23"/>
      <c r="E15" s="23"/>
      <c r="F15" s="69"/>
      <c r="G15" s="23"/>
      <c r="H15" s="23"/>
      <c r="I15" s="23"/>
      <c r="J15" s="22"/>
      <c r="K15" s="23"/>
      <c r="L15" s="23"/>
      <c r="M15" s="45"/>
      <c r="N15" s="23"/>
      <c r="O15" s="23"/>
      <c r="P15" s="23"/>
      <c r="Q15" s="23"/>
    </row>
    <row r="16" spans="1:17" ht="15.6" x14ac:dyDescent="0.3">
      <c r="A16" s="21"/>
      <c r="B16" s="22"/>
      <c r="C16" s="23"/>
      <c r="D16" s="23"/>
      <c r="E16" s="23"/>
      <c r="F16" s="69"/>
      <c r="G16" s="23"/>
      <c r="H16" s="23"/>
      <c r="I16" s="24"/>
      <c r="J16" s="22"/>
      <c r="K16" s="23"/>
      <c r="L16" s="23"/>
      <c r="M16" s="45"/>
      <c r="N16" s="23"/>
      <c r="O16" s="23"/>
      <c r="P16" s="3" t="s">
        <v>18</v>
      </c>
      <c r="Q16" s="25">
        <f>SUM(Q8:Q14)</f>
        <v>26043.034559047053</v>
      </c>
    </row>
    <row r="17" spans="1:17" x14ac:dyDescent="0.3">
      <c r="A17" s="21"/>
      <c r="B17" s="22"/>
      <c r="C17" s="23"/>
      <c r="D17" s="23"/>
      <c r="E17" s="23"/>
      <c r="F17" s="69"/>
      <c r="G17" s="23"/>
      <c r="H17" s="23"/>
      <c r="I17" s="23"/>
      <c r="J17" s="22"/>
      <c r="K17" s="23"/>
      <c r="L17" s="23"/>
      <c r="M17" s="45"/>
      <c r="N17" s="23"/>
      <c r="O17" s="23"/>
      <c r="P17" s="23"/>
      <c r="Q17" s="23"/>
    </row>
    <row r="18" spans="1:17" x14ac:dyDescent="0.3">
      <c r="A18" s="21"/>
      <c r="B18" s="22"/>
      <c r="C18" s="23"/>
      <c r="D18" s="23"/>
      <c r="E18" s="23"/>
      <c r="F18" s="69"/>
      <c r="G18" s="23"/>
      <c r="H18" s="23"/>
      <c r="I18" s="23"/>
      <c r="J18" s="23"/>
      <c r="K18" s="23"/>
      <c r="L18" s="23"/>
      <c r="M18" s="45"/>
      <c r="N18" s="23"/>
      <c r="O18" s="23"/>
      <c r="P18" s="24"/>
      <c r="Q18" s="23"/>
    </row>
    <row r="19" spans="1:17" x14ac:dyDescent="0.3">
      <c r="A19" s="21"/>
      <c r="B19" s="22"/>
      <c r="C19" s="23"/>
      <c r="D19" s="23"/>
      <c r="E19" s="23"/>
      <c r="F19" s="69"/>
      <c r="G19" s="23"/>
      <c r="H19" s="23"/>
      <c r="I19" s="23"/>
      <c r="J19" s="23"/>
      <c r="K19" s="23"/>
      <c r="L19" s="23"/>
      <c r="M19" s="45"/>
      <c r="N19" s="23"/>
      <c r="O19" s="23"/>
      <c r="P19" s="24"/>
      <c r="Q19" s="23"/>
    </row>
    <row r="20" spans="1:17" ht="60" customHeight="1" x14ac:dyDescent="0.3">
      <c r="A20" s="21"/>
      <c r="B20" s="22"/>
      <c r="C20" s="23"/>
      <c r="D20" s="23"/>
      <c r="E20" s="23"/>
      <c r="F20" s="69"/>
      <c r="G20" s="23"/>
      <c r="H20" s="23"/>
      <c r="I20" s="23"/>
      <c r="J20" s="23"/>
      <c r="K20" s="23"/>
      <c r="L20" s="23"/>
      <c r="M20" s="46" t="s">
        <v>30</v>
      </c>
      <c r="N20" s="26" t="s">
        <v>6</v>
      </c>
      <c r="O20" s="26" t="s">
        <v>43</v>
      </c>
      <c r="P20" s="27" t="s">
        <v>13</v>
      </c>
      <c r="Q20" s="23"/>
    </row>
    <row r="21" spans="1:17" x14ac:dyDescent="0.3">
      <c r="A21" s="21"/>
      <c r="B21" s="22"/>
      <c r="C21" s="23"/>
      <c r="D21" s="23"/>
      <c r="E21" s="23"/>
      <c r="F21" s="69"/>
      <c r="G21" s="23"/>
      <c r="H21" s="23"/>
      <c r="I21" s="23"/>
      <c r="J21" s="23"/>
      <c r="K21" s="23"/>
      <c r="L21" s="23"/>
      <c r="M21" s="73" t="s">
        <v>29</v>
      </c>
      <c r="N21" s="73"/>
      <c r="O21" s="73"/>
      <c r="P21" s="73"/>
      <c r="Q21" s="23"/>
    </row>
    <row r="22" spans="1:17" x14ac:dyDescent="0.3">
      <c r="A22" s="21"/>
      <c r="B22" s="22"/>
      <c r="C22" s="23"/>
      <c r="D22" s="23"/>
      <c r="E22" s="23"/>
      <c r="F22" s="69"/>
      <c r="G22" s="23"/>
      <c r="H22" s="23"/>
      <c r="I22" s="23"/>
      <c r="J22" s="23"/>
      <c r="K22" s="23"/>
      <c r="L22" s="23"/>
      <c r="M22" s="29">
        <v>43468</v>
      </c>
      <c r="N22" s="32">
        <v>10</v>
      </c>
      <c r="O22" s="30">
        <v>69.470600000000005</v>
      </c>
      <c r="P22" s="31">
        <f>O22*N22</f>
        <v>694.70600000000002</v>
      </c>
      <c r="Q22" s="23"/>
    </row>
    <row r="23" spans="1:17" x14ac:dyDescent="0.3">
      <c r="A23" s="21"/>
      <c r="B23" s="22"/>
      <c r="C23" s="23"/>
      <c r="D23" s="23"/>
      <c r="E23" s="23"/>
      <c r="F23" s="69"/>
      <c r="G23" s="23"/>
      <c r="H23" s="23"/>
      <c r="I23" s="23"/>
      <c r="J23" s="23"/>
      <c r="K23" s="23"/>
      <c r="L23" s="23"/>
      <c r="M23" s="29">
        <v>43501</v>
      </c>
      <c r="N23" s="32">
        <v>9</v>
      </c>
      <c r="O23" s="30">
        <v>65.585899999999995</v>
      </c>
      <c r="P23" s="31">
        <f>O23*N23</f>
        <v>590.2731</v>
      </c>
      <c r="Q23" s="23"/>
    </row>
    <row r="24" spans="1:17" x14ac:dyDescent="0.3">
      <c r="A24" s="21"/>
      <c r="B24" s="22"/>
      <c r="C24" s="23"/>
      <c r="D24" s="23"/>
      <c r="E24" s="23"/>
      <c r="F24" s="69"/>
      <c r="G24" s="23"/>
      <c r="H24" s="23"/>
      <c r="I24" s="23"/>
      <c r="J24" s="23"/>
      <c r="K24" s="23"/>
      <c r="L24" s="23"/>
      <c r="M24" s="29">
        <v>43528</v>
      </c>
      <c r="N24" s="32">
        <v>10</v>
      </c>
      <c r="O24" s="30">
        <v>65.814499999999995</v>
      </c>
      <c r="P24" s="31">
        <f t="shared" ref="P24:P32" si="1">O24*N24</f>
        <v>658.14499999999998</v>
      </c>
      <c r="Q24" s="23"/>
    </row>
    <row r="25" spans="1:17" x14ac:dyDescent="0.3">
      <c r="A25" s="21"/>
      <c r="B25" s="22"/>
      <c r="C25" s="23"/>
      <c r="D25" s="23"/>
      <c r="E25" s="23"/>
      <c r="F25" s="69"/>
      <c r="G25" s="23"/>
      <c r="H25" s="23"/>
      <c r="I25" s="23"/>
      <c r="J25" s="23"/>
      <c r="K25" s="23"/>
      <c r="L25" s="23"/>
      <c r="M25" s="29">
        <v>43558</v>
      </c>
      <c r="N25" s="32">
        <v>10</v>
      </c>
      <c r="O25" s="30">
        <v>65.4726</v>
      </c>
      <c r="P25" s="31">
        <f t="shared" si="1"/>
        <v>654.726</v>
      </c>
      <c r="Q25" s="23"/>
    </row>
    <row r="26" spans="1:17" x14ac:dyDescent="0.3">
      <c r="A26" s="21"/>
      <c r="B26" s="22"/>
      <c r="C26" s="23"/>
      <c r="D26" s="23"/>
      <c r="E26" s="23"/>
      <c r="F26" s="69"/>
      <c r="G26" s="23"/>
      <c r="H26" s="23"/>
      <c r="I26" s="23"/>
      <c r="J26" s="23"/>
      <c r="K26" s="23"/>
      <c r="L26" s="23"/>
      <c r="M26" s="29">
        <v>43587</v>
      </c>
      <c r="N26" s="32">
        <v>10</v>
      </c>
      <c r="O26" s="30">
        <v>64.631399999999999</v>
      </c>
      <c r="P26" s="31">
        <f t="shared" si="1"/>
        <v>646.31399999999996</v>
      </c>
      <c r="Q26" s="23"/>
    </row>
    <row r="27" spans="1:17" x14ac:dyDescent="0.3">
      <c r="A27" s="21"/>
      <c r="B27" s="22"/>
      <c r="C27" s="23"/>
      <c r="D27" s="23"/>
      <c r="E27" s="23"/>
      <c r="F27" s="69"/>
      <c r="G27" s="23"/>
      <c r="H27" s="23"/>
      <c r="I27" s="23"/>
      <c r="J27" s="23"/>
      <c r="K27" s="23"/>
      <c r="L27" s="23"/>
      <c r="M27" s="29">
        <v>43620</v>
      </c>
      <c r="N27" s="32">
        <v>10</v>
      </c>
      <c r="O27" s="30">
        <v>65.554699999999997</v>
      </c>
      <c r="P27" s="31">
        <f t="shared" si="1"/>
        <v>655.54700000000003</v>
      </c>
      <c r="Q27" s="23"/>
    </row>
    <row r="28" spans="1:17" x14ac:dyDescent="0.3">
      <c r="A28" s="21"/>
      <c r="B28" s="22"/>
      <c r="C28" s="23"/>
      <c r="D28" s="23"/>
      <c r="E28" s="23"/>
      <c r="F28" s="69"/>
      <c r="G28" s="23"/>
      <c r="H28" s="23"/>
      <c r="I28" s="23"/>
      <c r="J28" s="23"/>
      <c r="K28" s="23"/>
      <c r="L28" s="23"/>
      <c r="M28" s="29">
        <v>43648</v>
      </c>
      <c r="N28" s="32">
        <v>10</v>
      </c>
      <c r="O28" s="30">
        <v>63.054099999999998</v>
      </c>
      <c r="P28" s="31">
        <f t="shared" si="1"/>
        <v>630.54099999999994</v>
      </c>
      <c r="Q28" s="23"/>
    </row>
    <row r="29" spans="1:17" x14ac:dyDescent="0.3">
      <c r="A29" s="21"/>
      <c r="B29" s="22"/>
      <c r="C29" s="23"/>
      <c r="D29" s="23"/>
      <c r="E29" s="23"/>
      <c r="F29" s="69"/>
      <c r="G29" s="23"/>
      <c r="H29" s="23"/>
      <c r="I29" s="23"/>
      <c r="J29" s="23"/>
      <c r="K29" s="23"/>
      <c r="L29" s="23"/>
      <c r="M29" s="29">
        <v>43682</v>
      </c>
      <c r="N29" s="32">
        <v>5.89</v>
      </c>
      <c r="O29" s="30">
        <v>64.642300000000006</v>
      </c>
      <c r="P29" s="31">
        <f t="shared" si="1"/>
        <v>380.74314700000002</v>
      </c>
      <c r="Q29" s="23"/>
    </row>
    <row r="30" spans="1:17" x14ac:dyDescent="0.3">
      <c r="A30" s="21"/>
      <c r="B30" s="22"/>
      <c r="C30" s="23"/>
      <c r="D30" s="23"/>
      <c r="E30" s="23"/>
      <c r="F30" s="69"/>
      <c r="G30" s="23"/>
      <c r="H30" s="23"/>
      <c r="I30" s="23"/>
      <c r="J30" s="23"/>
      <c r="K30" s="23"/>
      <c r="L30" s="23"/>
      <c r="M30" s="29">
        <v>43740</v>
      </c>
      <c r="N30" s="32">
        <v>3.76</v>
      </c>
      <c r="O30" s="30">
        <v>65.066999999999993</v>
      </c>
      <c r="P30" s="31">
        <f t="shared" si="1"/>
        <v>244.65191999999996</v>
      </c>
      <c r="Q30" s="23"/>
    </row>
    <row r="31" spans="1:17" x14ac:dyDescent="0.3">
      <c r="A31" s="21"/>
      <c r="B31" s="22"/>
      <c r="C31" s="23"/>
      <c r="D31" s="23"/>
      <c r="E31" s="23"/>
      <c r="F31" s="69"/>
      <c r="G31" s="23"/>
      <c r="H31" s="23"/>
      <c r="I31" s="23"/>
      <c r="J31" s="23"/>
      <c r="K31" s="23"/>
      <c r="L31" s="23"/>
      <c r="M31" s="29">
        <v>43773</v>
      </c>
      <c r="N31" s="32">
        <v>10</v>
      </c>
      <c r="O31" s="30">
        <v>64.031599999999997</v>
      </c>
      <c r="P31" s="31">
        <f t="shared" si="1"/>
        <v>640.31600000000003</v>
      </c>
      <c r="Q31" s="23"/>
    </row>
    <row r="32" spans="1:17" x14ac:dyDescent="0.3">
      <c r="F32" s="70"/>
      <c r="J32" s="23"/>
      <c r="K32" s="23"/>
      <c r="L32" s="23"/>
      <c r="M32" s="29">
        <v>43802</v>
      </c>
      <c r="N32" s="32">
        <v>10</v>
      </c>
      <c r="O32" s="30">
        <v>64.409700000000001</v>
      </c>
      <c r="P32" s="31">
        <f t="shared" si="1"/>
        <v>644.09699999999998</v>
      </c>
      <c r="Q32" s="23"/>
    </row>
    <row r="33" spans="6:17" x14ac:dyDescent="0.3">
      <c r="F33" s="70"/>
      <c r="J33" s="23"/>
      <c r="K33" s="23"/>
      <c r="L33" s="23"/>
      <c r="M33" s="33" t="s">
        <v>19</v>
      </c>
      <c r="N33" s="34">
        <f>SUM(N22:N32)</f>
        <v>98.65</v>
      </c>
      <c r="O33" s="34"/>
      <c r="P33" s="34">
        <f>SUM(P22:P32)</f>
        <v>6440.0601669999996</v>
      </c>
      <c r="Q33" s="23"/>
    </row>
    <row r="34" spans="6:17" x14ac:dyDescent="0.3">
      <c r="F34" s="70"/>
      <c r="J34" s="23"/>
      <c r="K34" s="23"/>
      <c r="L34" s="23"/>
      <c r="M34" s="48"/>
      <c r="N34" s="49"/>
      <c r="O34" s="49"/>
      <c r="P34" s="49"/>
      <c r="Q34" s="23"/>
    </row>
    <row r="35" spans="6:17" x14ac:dyDescent="0.3">
      <c r="F35" s="70"/>
      <c r="J35" s="23"/>
      <c r="K35" s="23"/>
      <c r="L35" s="23"/>
      <c r="M35" s="48"/>
      <c r="N35" s="49"/>
      <c r="O35" s="49"/>
      <c r="P35" s="49"/>
      <c r="Q35" s="23"/>
    </row>
    <row r="36" spans="6:17" x14ac:dyDescent="0.3">
      <c r="F36" s="70"/>
      <c r="J36" s="47"/>
      <c r="K36" s="47"/>
      <c r="L36" s="47"/>
      <c r="M36" s="48"/>
      <c r="N36" s="49"/>
      <c r="O36" s="49"/>
      <c r="P36" s="49"/>
      <c r="Q36" s="23"/>
    </row>
    <row r="37" spans="6:17" x14ac:dyDescent="0.3">
      <c r="F37" s="70"/>
    </row>
    <row r="38" spans="6:17" x14ac:dyDescent="0.3">
      <c r="F38" s="70"/>
    </row>
    <row r="39" spans="6:17" x14ac:dyDescent="0.3">
      <c r="F39" s="70"/>
    </row>
    <row r="40" spans="6:17" x14ac:dyDescent="0.3">
      <c r="F40" s="70"/>
    </row>
    <row r="41" spans="6:17" x14ac:dyDescent="0.3">
      <c r="F41" s="70"/>
    </row>
    <row r="42" spans="6:17" x14ac:dyDescent="0.3">
      <c r="F42" s="70"/>
    </row>
    <row r="43" spans="6:17" x14ac:dyDescent="0.3">
      <c r="F43" s="70"/>
    </row>
    <row r="44" spans="6:17" x14ac:dyDescent="0.3">
      <c r="F44" s="70"/>
    </row>
    <row r="45" spans="6:17" x14ac:dyDescent="0.3">
      <c r="F45" s="70"/>
    </row>
    <row r="46" spans="6:17" x14ac:dyDescent="0.3">
      <c r="F46" s="70"/>
    </row>
    <row r="47" spans="6:17" x14ac:dyDescent="0.3">
      <c r="F47" s="70"/>
    </row>
    <row r="48" spans="6:17" x14ac:dyDescent="0.3">
      <c r="F48" s="70"/>
    </row>
    <row r="49" spans="6:6" x14ac:dyDescent="0.3">
      <c r="F49" s="70"/>
    </row>
    <row r="50" spans="6:6" x14ac:dyDescent="0.3">
      <c r="F50" s="70"/>
    </row>
    <row r="51" spans="6:6" x14ac:dyDescent="0.3">
      <c r="F51" s="70"/>
    </row>
    <row r="52" spans="6:6" x14ac:dyDescent="0.3">
      <c r="F52" s="70"/>
    </row>
    <row r="53" spans="6:6" x14ac:dyDescent="0.3">
      <c r="F53" s="70"/>
    </row>
    <row r="54" spans="6:6" x14ac:dyDescent="0.3">
      <c r="F54" s="70"/>
    </row>
    <row r="55" spans="6:6" x14ac:dyDescent="0.3">
      <c r="F55" s="70"/>
    </row>
    <row r="56" spans="6:6" x14ac:dyDescent="0.3">
      <c r="F56" s="70"/>
    </row>
    <row r="57" spans="6:6" x14ac:dyDescent="0.3">
      <c r="F57" s="70"/>
    </row>
    <row r="58" spans="6:6" x14ac:dyDescent="0.3">
      <c r="F58" s="70"/>
    </row>
    <row r="59" spans="6:6" x14ac:dyDescent="0.3">
      <c r="F59" s="70"/>
    </row>
    <row r="60" spans="6:6" x14ac:dyDescent="0.3">
      <c r="F60" s="70"/>
    </row>
    <row r="61" spans="6:6" x14ac:dyDescent="0.3">
      <c r="F61" s="70"/>
    </row>
    <row r="62" spans="6:6" x14ac:dyDescent="0.3">
      <c r="F62" s="70"/>
    </row>
    <row r="63" spans="6:6" x14ac:dyDescent="0.3">
      <c r="F63" s="70"/>
    </row>
    <row r="64" spans="6:6" x14ac:dyDescent="0.3">
      <c r="F64" s="70"/>
    </row>
    <row r="65" spans="6:6" x14ac:dyDescent="0.3">
      <c r="F65" s="70"/>
    </row>
    <row r="66" spans="6:6" x14ac:dyDescent="0.3">
      <c r="F66" s="70"/>
    </row>
    <row r="67" spans="6:6" x14ac:dyDescent="0.3">
      <c r="F67" s="70"/>
    </row>
    <row r="68" spans="6:6" x14ac:dyDescent="0.3">
      <c r="F68" s="70"/>
    </row>
    <row r="69" spans="6:6" x14ac:dyDescent="0.3">
      <c r="F69" s="70"/>
    </row>
    <row r="70" spans="6:6" x14ac:dyDescent="0.3">
      <c r="F70" s="70"/>
    </row>
    <row r="71" spans="6:6" x14ac:dyDescent="0.3">
      <c r="F71" s="70"/>
    </row>
    <row r="72" spans="6:6" x14ac:dyDescent="0.3">
      <c r="F72" s="70"/>
    </row>
    <row r="73" spans="6:6" x14ac:dyDescent="0.3">
      <c r="F73" s="70"/>
    </row>
    <row r="74" spans="6:6" x14ac:dyDescent="0.3">
      <c r="F74" s="70"/>
    </row>
    <row r="75" spans="6:6" x14ac:dyDescent="0.3">
      <c r="F75" s="70"/>
    </row>
    <row r="76" spans="6:6" x14ac:dyDescent="0.3">
      <c r="F76" s="70"/>
    </row>
    <row r="77" spans="6:6" x14ac:dyDescent="0.3">
      <c r="F77" s="70"/>
    </row>
    <row r="78" spans="6:6" x14ac:dyDescent="0.3">
      <c r="F78" s="70"/>
    </row>
  </sheetData>
  <mergeCells count="13">
    <mergeCell ref="M21:P2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P13:P14"/>
    <mergeCell ref="P10:P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дивиденды</vt:lpstr>
      <vt:lpstr>продажа бумаг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gluck</dc:creator>
  <cp:lastModifiedBy>gluck</cp:lastModifiedBy>
  <dcterms:created xsi:type="dcterms:W3CDTF">2015-06-05T18:19:34Z</dcterms:created>
  <dcterms:modified xsi:type="dcterms:W3CDTF">2020-04-04T08:15:24Z</dcterms:modified>
</cp:coreProperties>
</file>